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9-2015" sheetId="20" r:id="rId1"/>
  </sheets>
  <calcPr calcId="171027"/>
</workbook>
</file>

<file path=xl/calcChain.xml><?xml version="1.0" encoding="utf-8"?>
<calcChain xmlns="http://schemas.openxmlformats.org/spreadsheetml/2006/main">
  <c r="M56" i="20" l="1"/>
  <c r="G56" i="20"/>
  <c r="M54" i="20"/>
  <c r="G54" i="20"/>
  <c r="M52" i="20"/>
  <c r="G52" i="20"/>
  <c r="M50" i="20"/>
  <c r="G50" i="20"/>
  <c r="M48" i="20"/>
  <c r="G48" i="20"/>
  <c r="G46" i="20"/>
  <c r="G44" i="20"/>
  <c r="G42" i="20"/>
  <c r="M40" i="20"/>
  <c r="G40" i="20"/>
  <c r="G38" i="20"/>
  <c r="G36" i="20"/>
  <c r="M30" i="20"/>
  <c r="G30" i="20"/>
  <c r="G34" i="20"/>
  <c r="G32" i="20"/>
  <c r="M28" i="20"/>
  <c r="G28" i="20"/>
  <c r="G26" i="20"/>
  <c r="G24" i="20"/>
  <c r="M22" i="20"/>
  <c r="G22" i="20"/>
  <c r="M20" i="20"/>
  <c r="G20" i="20"/>
  <c r="E20" i="20"/>
  <c r="M18" i="20"/>
  <c r="G18" i="20"/>
  <c r="G16" i="20"/>
  <c r="M14" i="20"/>
  <c r="H14" i="20"/>
  <c r="G14" i="20"/>
  <c r="M12" i="20"/>
  <c r="H12" i="20"/>
  <c r="G12" i="20"/>
  <c r="M10" i="20"/>
  <c r="G10" i="20"/>
  <c r="G8" i="20"/>
  <c r="J8" i="20" s="1"/>
  <c r="P8" i="20"/>
  <c r="M6" i="20"/>
  <c r="G6" i="20"/>
  <c r="C6" i="20"/>
  <c r="Q8" i="20" l="1"/>
  <c r="P56" i="20"/>
  <c r="J56" i="20"/>
  <c r="P54" i="20"/>
  <c r="J54" i="20"/>
  <c r="P52" i="20"/>
  <c r="J52" i="20"/>
  <c r="P50" i="20"/>
  <c r="Q50" i="20" s="1"/>
  <c r="J50" i="20"/>
  <c r="P48" i="20"/>
  <c r="J48" i="20"/>
  <c r="P46" i="20"/>
  <c r="J46" i="20"/>
  <c r="P44" i="20"/>
  <c r="J44" i="20"/>
  <c r="P42" i="20"/>
  <c r="J42" i="20"/>
  <c r="P40" i="20"/>
  <c r="J40" i="20"/>
  <c r="P38" i="20"/>
  <c r="J38" i="20"/>
  <c r="P36" i="20"/>
  <c r="J36" i="20"/>
  <c r="P34" i="20"/>
  <c r="J34" i="20"/>
  <c r="P32" i="20"/>
  <c r="J32" i="20"/>
  <c r="P30" i="20"/>
  <c r="J30" i="20"/>
  <c r="P28" i="20"/>
  <c r="J28" i="20"/>
  <c r="P26" i="20"/>
  <c r="J26" i="20"/>
  <c r="P24" i="20"/>
  <c r="J24" i="20"/>
  <c r="P22" i="20"/>
  <c r="J22" i="20"/>
  <c r="P20" i="20"/>
  <c r="J20" i="20"/>
  <c r="P18" i="20"/>
  <c r="J18" i="20"/>
  <c r="P16" i="20"/>
  <c r="J16" i="20"/>
  <c r="P14" i="20"/>
  <c r="J14" i="20"/>
  <c r="P12" i="20"/>
  <c r="J12" i="20"/>
  <c r="P10" i="20"/>
  <c r="J10" i="20"/>
  <c r="P6" i="20"/>
  <c r="J6" i="20"/>
  <c r="Q22" i="20" l="1"/>
  <c r="Q26" i="20"/>
  <c r="Q46" i="20"/>
  <c r="Q12" i="20"/>
  <c r="Q20" i="20"/>
  <c r="Q32" i="20"/>
  <c r="Q48" i="20"/>
  <c r="Q56" i="20"/>
  <c r="Q38" i="20"/>
  <c r="Q36" i="20"/>
  <c r="Q14" i="20"/>
  <c r="Q42" i="20"/>
  <c r="Q52" i="20"/>
  <c r="Q24" i="20"/>
  <c r="Q40" i="20"/>
  <c r="Q44" i="20"/>
  <c r="Q54" i="20"/>
  <c r="Q30" i="20"/>
  <c r="Q34" i="20"/>
  <c r="Q28" i="20"/>
  <c r="Q18" i="20"/>
  <c r="Q16" i="20"/>
  <c r="Q10" i="20"/>
  <c r="Q6" i="20"/>
</calcChain>
</file>

<file path=xl/sharedStrings.xml><?xml version="1.0" encoding="utf-8"?>
<sst xmlns="http://schemas.openxmlformats.org/spreadsheetml/2006/main" count="71" uniqueCount="65">
  <si>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</si>
  <si>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</si>
  <si>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</si>
  <si>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</si>
  <si>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</si>
  <si>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</si>
  <si>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</si>
  <si>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</si>
  <si>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</si>
  <si>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</si>
  <si>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</si>
  <si>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</si>
  <si>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</si>
  <si>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</si>
  <si>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</si>
  <si>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</si>
  <si>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</si>
  <si>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</si>
  <si>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</si>
  <si>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</si>
  <si>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</si>
  <si>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</si>
  <si>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</si>
  <si>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</si>
  <si>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</si>
  <si>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</si>
  <si>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</si>
  <si>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</si>
  <si>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</si>
  <si>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</si>
  <si>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</si>
  <si>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</si>
  <si>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</si>
  <si>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</si>
  <si>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</si>
  <si>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</si>
  <si>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</si>
  <si>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</si>
  <si>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</si>
  <si>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</si>
  <si>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</si>
  <si>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</si>
  <si>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</si>
  <si>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</si>
  <si>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</si>
  <si>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</si>
  <si>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</si>
  <si>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</si>
  <si>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</si>
  <si>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</si>
  <si>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</si>
  <si>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</si>
  <si>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</si>
  <si>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</si>
  <si>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</si>
  <si>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</si>
  <si>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</si>
  <si>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</si>
  <si>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</si>
  <si>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</si>
  <si>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</si>
  <si>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</si>
  <si>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</si>
  <si>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09</t>
  </si>
  <si>
    <t xml:space="preserve">Alberto Jorge Santiago Cabral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</si>
</sst>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/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6497.36+1818.41</f>
        <v>8315.77</v>
      </c>
      <c r="D6" s="13">
        <v>29.73</v>
      </c>
      <c r="E6" s="13">
        <v>148.65</v>
      </c>
      <c r="F6" s="13">
        <v>974.6</v>
      </c>
      <c r="G6" s="13">
        <f>770+142</f>
        <v>912</v>
      </c>
      <c r="H6" s="13">
        <v>0</v>
      </c>
      <c r="I6" s="13">
        <v>0</v>
      </c>
      <c r="J6" s="17">
        <f>SUM(C6:I6)</f>
        <v>10380.75</v>
      </c>
      <c r="K6" s="13">
        <v>513.01</v>
      </c>
      <c r="L6" s="13">
        <v>1539.69</v>
      </c>
      <c r="M6" s="13">
        <f>2598.94+1</f>
        <v>2599.94</v>
      </c>
      <c r="N6" s="13">
        <v>5.96</v>
      </c>
      <c r="O6" s="13">
        <v>0</v>
      </c>
      <c r="P6" s="13">
        <f>SUM(K6:O6)</f>
        <v>4658.5999999999995</v>
      </c>
      <c r="Q6" s="15">
        <f>J6-P6</f>
        <v>5722.1500000000005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15371.4</v>
      </c>
      <c r="D8" s="13">
        <v>0</v>
      </c>
      <c r="E8" s="13">
        <v>0</v>
      </c>
      <c r="F8" s="13">
        <v>0</v>
      </c>
      <c r="G8" s="13">
        <f>770+192</f>
        <v>962</v>
      </c>
      <c r="H8" s="13">
        <v>0</v>
      </c>
      <c r="I8" s="13">
        <v>0</v>
      </c>
      <c r="J8" s="17">
        <f>SUM(C8:I8)</f>
        <v>16333.4</v>
      </c>
      <c r="K8" s="13">
        <v>513.01</v>
      </c>
      <c r="L8" s="13">
        <v>3216.7</v>
      </c>
      <c r="M8" s="13">
        <v>1</v>
      </c>
      <c r="N8" s="13">
        <v>0</v>
      </c>
      <c r="O8" s="13">
        <v>0</v>
      </c>
      <c r="P8" s="13">
        <f>SUM(K8:O8)</f>
        <v>3730.71</v>
      </c>
      <c r="Q8" s="15">
        <f>J8-P8</f>
        <v>12602.689999999999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3983.66</v>
      </c>
      <c r="D10" s="13">
        <v>0</v>
      </c>
      <c r="E10" s="13">
        <v>0</v>
      </c>
      <c r="F10" s="13">
        <v>199.18</v>
      </c>
      <c r="G10" s="13">
        <f>770+290.5</f>
        <v>1060.5</v>
      </c>
      <c r="H10" s="13">
        <v>0</v>
      </c>
      <c r="I10" s="13">
        <v>0</v>
      </c>
      <c r="J10" s="17">
        <f>SUM(C10:I10)</f>
        <v>5243.34</v>
      </c>
      <c r="K10" s="13">
        <v>453.58</v>
      </c>
      <c r="L10" s="13">
        <v>138.80000000000001</v>
      </c>
      <c r="M10" s="13">
        <f>1593.46+1</f>
        <v>1594.46</v>
      </c>
      <c r="N10" s="13">
        <v>59.42</v>
      </c>
      <c r="O10" s="13">
        <v>0</v>
      </c>
      <c r="P10" s="13">
        <f>SUM(K10:O10)</f>
        <v>2246.2600000000002</v>
      </c>
      <c r="Q10" s="15">
        <f>J10-P10</f>
        <v>2997.08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2836.24</v>
      </c>
      <c r="D12" s="13">
        <v>58.45</v>
      </c>
      <c r="E12" s="13">
        <v>292.23</v>
      </c>
      <c r="F12" s="13">
        <v>425.44</v>
      </c>
      <c r="G12" s="13">
        <f>770+320.5</f>
        <v>1090.5</v>
      </c>
      <c r="H12" s="13">
        <f>550+450</f>
        <v>1000</v>
      </c>
      <c r="I12" s="13">
        <v>0</v>
      </c>
      <c r="J12" s="17">
        <f>SUM(C12:I12)</f>
        <v>5702.86</v>
      </c>
      <c r="K12" s="13">
        <v>502.5</v>
      </c>
      <c r="L12" s="13">
        <v>235.99</v>
      </c>
      <c r="M12" s="13">
        <f>1134.5+1</f>
        <v>1135.5</v>
      </c>
      <c r="N12" s="13">
        <v>44.2</v>
      </c>
      <c r="O12" s="13">
        <v>0</v>
      </c>
      <c r="P12" s="13">
        <f>SUM(K12:O12)</f>
        <v>1918.19</v>
      </c>
      <c r="Q12" s="15">
        <f>J12-P12</f>
        <v>3784.6699999999996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2836.24</v>
      </c>
      <c r="D14" s="13">
        <v>0</v>
      </c>
      <c r="E14" s="13">
        <v>0</v>
      </c>
      <c r="F14" s="13">
        <v>198.54</v>
      </c>
      <c r="G14" s="13">
        <f>770+340</f>
        <v>1110</v>
      </c>
      <c r="H14" s="13">
        <f>500+550+250</f>
        <v>1300</v>
      </c>
      <c r="I14" s="13">
        <v>0</v>
      </c>
      <c r="J14" s="17">
        <f>SUM(C14:I14)</f>
        <v>5444.78</v>
      </c>
      <c r="K14" s="13">
        <v>471.03</v>
      </c>
      <c r="L14" s="13">
        <v>131.54</v>
      </c>
      <c r="M14" s="13">
        <f>1134.5+1</f>
        <v>1135.5</v>
      </c>
      <c r="N14" s="13">
        <v>52.71</v>
      </c>
      <c r="O14" s="13">
        <v>0</v>
      </c>
      <c r="P14" s="13">
        <f>SUM(K14:O14)</f>
        <v>1790.78</v>
      </c>
      <c r="Q14" s="15">
        <f>J14-P14</f>
        <v>3654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4182.97</v>
      </c>
      <c r="D16" s="13">
        <v>71.39</v>
      </c>
      <c r="E16" s="13">
        <v>356.97</v>
      </c>
      <c r="F16" s="13">
        <v>83.66</v>
      </c>
      <c r="G16" s="13">
        <f>770+184</f>
        <v>954</v>
      </c>
      <c r="H16" s="13">
        <v>200</v>
      </c>
      <c r="I16" s="13">
        <v>0</v>
      </c>
      <c r="J16" s="17">
        <f>SUM(C16:I16)</f>
        <v>5848.9900000000007</v>
      </c>
      <c r="K16" s="13">
        <v>513.01</v>
      </c>
      <c r="L16" s="13">
        <v>348.56</v>
      </c>
      <c r="M16" s="13">
        <v>1</v>
      </c>
      <c r="N16" s="13">
        <v>5.58</v>
      </c>
      <c r="O16" s="13">
        <v>0</v>
      </c>
      <c r="P16" s="13">
        <f>SUM(K16:O16)</f>
        <v>868.15</v>
      </c>
      <c r="Q16" s="15">
        <f>J16-P16</f>
        <v>4980.8400000000011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2329.17</v>
      </c>
      <c r="D18" s="13">
        <v>0</v>
      </c>
      <c r="E18" s="13">
        <v>0</v>
      </c>
      <c r="F18" s="13">
        <v>46.58</v>
      </c>
      <c r="G18" s="13">
        <f>770+326</f>
        <v>1096</v>
      </c>
      <c r="H18" s="13">
        <v>550</v>
      </c>
      <c r="I18" s="13">
        <v>0</v>
      </c>
      <c r="J18" s="17">
        <f>SUM(C18:I18)</f>
        <v>4021.75</v>
      </c>
      <c r="K18" s="13">
        <v>316.32</v>
      </c>
      <c r="L18" s="13">
        <v>49.15</v>
      </c>
      <c r="M18" s="13">
        <f>600+1</f>
        <v>601</v>
      </c>
      <c r="N18" s="13">
        <v>50.08</v>
      </c>
      <c r="O18" s="13">
        <v>0</v>
      </c>
      <c r="P18" s="13">
        <f>SUM(K18:O18)</f>
        <v>1016.5500000000001</v>
      </c>
      <c r="Q18" s="15">
        <f>J18-P18</f>
        <v>3005.2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4182.8599999999997</v>
      </c>
      <c r="D20" s="13">
        <v>99.3</v>
      </c>
      <c r="E20" s="13">
        <f>41.41+455.1</f>
        <v>496.51</v>
      </c>
      <c r="F20" s="13">
        <v>836.57</v>
      </c>
      <c r="G20" s="13">
        <f>770+315.2</f>
        <v>1085.2</v>
      </c>
      <c r="H20" s="13">
        <v>200</v>
      </c>
      <c r="I20" s="13">
        <v>0</v>
      </c>
      <c r="J20" s="17">
        <f>SUM(C20:I20)</f>
        <v>6900.44</v>
      </c>
      <c r="K20" s="13">
        <v>513.01</v>
      </c>
      <c r="L20" s="13">
        <v>412.51</v>
      </c>
      <c r="M20" s="13">
        <f>1673.14+1</f>
        <v>1674.14</v>
      </c>
      <c r="N20" s="13">
        <v>72.849999999999994</v>
      </c>
      <c r="O20" s="13">
        <v>0</v>
      </c>
      <c r="P20" s="13">
        <f>SUM(K20:O20)</f>
        <v>2672.5099999999998</v>
      </c>
      <c r="Q20" s="15">
        <f>J20-P20</f>
        <v>4227.93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24</v>
      </c>
      <c r="B22" s="3"/>
      <c r="C22" s="13">
        <v>2060.9899999999998</v>
      </c>
      <c r="D22" s="13">
        <v>0</v>
      </c>
      <c r="E22" s="13">
        <v>0</v>
      </c>
      <c r="F22" s="13">
        <v>61.83</v>
      </c>
      <c r="G22" s="13">
        <f>770+184</f>
        <v>954</v>
      </c>
      <c r="H22" s="13">
        <v>0</v>
      </c>
      <c r="I22" s="13">
        <v>0</v>
      </c>
      <c r="J22" s="17">
        <f>SUM(C22:I22)</f>
        <v>3076.8199999999997</v>
      </c>
      <c r="K22" s="13">
        <v>271.22000000000003</v>
      </c>
      <c r="L22" s="13">
        <v>0</v>
      </c>
      <c r="M22" s="13">
        <f>800+1</f>
        <v>801</v>
      </c>
      <c r="N22" s="13">
        <v>0</v>
      </c>
      <c r="O22" s="13">
        <v>0</v>
      </c>
      <c r="P22" s="13">
        <f>SUM(K22:O22)</f>
        <v>1072.22</v>
      </c>
      <c r="Q22" s="15">
        <f>J22-P22</f>
        <v>2004.5999999999997</v>
      </c>
      <c r="R22" s="9"/>
    </row>
    <row r="23" spans="1:18" ht="15.75" thickBot="1" x14ac:dyDescent="0.3">
      <c r="A23" s="7" t="s">
        <v>25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26</v>
      </c>
      <c r="B24" s="3"/>
      <c r="C24" s="13">
        <v>2517.77</v>
      </c>
      <c r="D24" s="13">
        <v>0</v>
      </c>
      <c r="E24" s="13">
        <v>0</v>
      </c>
      <c r="F24" s="13">
        <v>0</v>
      </c>
      <c r="G24" s="13">
        <f>770+148</f>
        <v>918</v>
      </c>
      <c r="H24" s="13">
        <v>550</v>
      </c>
      <c r="I24" s="13">
        <v>0</v>
      </c>
      <c r="J24" s="17">
        <f>SUM(C24:I24)</f>
        <v>3985.77</v>
      </c>
      <c r="K24" s="13">
        <v>337.45</v>
      </c>
      <c r="L24" s="13">
        <v>61.97</v>
      </c>
      <c r="M24" s="13">
        <v>1</v>
      </c>
      <c r="N24" s="13">
        <v>0</v>
      </c>
      <c r="O24" s="13">
        <v>0</v>
      </c>
      <c r="P24" s="13">
        <f>SUM(K24:O24)</f>
        <v>400.41999999999996</v>
      </c>
      <c r="Q24" s="15">
        <f>J24-P24</f>
        <v>3585.35</v>
      </c>
      <c r="R24" s="9"/>
    </row>
    <row r="25" spans="1:18" ht="15.75" thickBot="1" x14ac:dyDescent="0.3">
      <c r="A25" s="7" t="s">
        <v>42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27</v>
      </c>
      <c r="B26" s="3"/>
      <c r="C26" s="13">
        <v>2329.17</v>
      </c>
      <c r="D26" s="13">
        <v>0</v>
      </c>
      <c r="E26" s="13">
        <v>0</v>
      </c>
      <c r="F26" s="13">
        <v>69.88</v>
      </c>
      <c r="G26" s="13">
        <f>770+82</f>
        <v>852</v>
      </c>
      <c r="H26" s="13">
        <v>0</v>
      </c>
      <c r="I26" s="13">
        <v>0</v>
      </c>
      <c r="J26" s="17">
        <f>SUM(C26:I26)</f>
        <v>3251.05</v>
      </c>
      <c r="K26" s="13">
        <v>257.89999999999998</v>
      </c>
      <c r="L26" s="13">
        <v>13.7</v>
      </c>
      <c r="M26" s="13">
        <v>1</v>
      </c>
      <c r="N26" s="13">
        <v>54.54</v>
      </c>
      <c r="O26" s="13">
        <v>0</v>
      </c>
      <c r="P26" s="13">
        <f>SUM(K26:O26)</f>
        <v>327.14</v>
      </c>
      <c r="Q26" s="15">
        <f>J26-P26</f>
        <v>2923.9100000000003</v>
      </c>
      <c r="R26" s="9"/>
    </row>
    <row r="27" spans="1:18" ht="15.75" thickBot="1" x14ac:dyDescent="0.3">
      <c r="A27" s="7" t="s">
        <v>21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28</v>
      </c>
      <c r="B28" s="3"/>
      <c r="C28" s="13">
        <v>5768.5</v>
      </c>
      <c r="D28" s="13">
        <v>35.909999999999997</v>
      </c>
      <c r="E28" s="13">
        <v>179.53</v>
      </c>
      <c r="F28" s="13">
        <v>922.96</v>
      </c>
      <c r="G28" s="13">
        <f>770+192</f>
        <v>962</v>
      </c>
      <c r="H28" s="13">
        <v>1200</v>
      </c>
      <c r="I28" s="13">
        <v>0</v>
      </c>
      <c r="J28" s="17">
        <f>SUM(C28:I28)</f>
        <v>9068.9</v>
      </c>
      <c r="K28" s="13">
        <v>513.01</v>
      </c>
      <c r="L28" s="13">
        <v>1218.96</v>
      </c>
      <c r="M28" s="13">
        <f>1400+1</f>
        <v>1401</v>
      </c>
      <c r="N28" s="13">
        <v>0</v>
      </c>
      <c r="O28" s="13">
        <v>0</v>
      </c>
      <c r="P28" s="13">
        <f>SUM(K28:O28)</f>
        <v>3132.9700000000003</v>
      </c>
      <c r="Q28" s="15">
        <f>J28-P28</f>
        <v>5935.9299999999994</v>
      </c>
      <c r="R28" s="9"/>
    </row>
    <row r="29" spans="1:18" ht="15.75" thickBot="1" x14ac:dyDescent="0.3">
      <c r="A29" s="7" t="s">
        <v>29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32</v>
      </c>
      <c r="B30" s="3"/>
      <c r="C30" s="13">
        <v>4028.43</v>
      </c>
      <c r="D30" s="13">
        <v>0</v>
      </c>
      <c r="E30" s="13">
        <v>0</v>
      </c>
      <c r="F30" s="13">
        <v>0</v>
      </c>
      <c r="G30" s="13">
        <f>770+192</f>
        <v>962</v>
      </c>
      <c r="H30" s="13">
        <v>0</v>
      </c>
      <c r="I30" s="13">
        <v>0</v>
      </c>
      <c r="J30" s="17">
        <f>SUM(C30:I30)</f>
        <v>4990.43</v>
      </c>
      <c r="K30" s="13">
        <v>443.13</v>
      </c>
      <c r="L30" s="13">
        <v>154.56</v>
      </c>
      <c r="M30" s="13">
        <f>900+1</f>
        <v>901</v>
      </c>
      <c r="N30" s="13">
        <v>0</v>
      </c>
      <c r="O30" s="13">
        <v>0</v>
      </c>
      <c r="P30" s="13">
        <f>SUM(K30:O30)</f>
        <v>1498.69</v>
      </c>
      <c r="Q30" s="15">
        <f>J30-P30</f>
        <v>3491.7400000000002</v>
      </c>
      <c r="R30" s="9"/>
    </row>
    <row r="31" spans="1:18" ht="15.75" thickBot="1" x14ac:dyDescent="0.3">
      <c r="A31" s="7" t="s">
        <v>31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30</v>
      </c>
      <c r="B32" s="3"/>
      <c r="C32" s="13">
        <v>5035.54</v>
      </c>
      <c r="D32" s="13">
        <v>0</v>
      </c>
      <c r="E32" s="13">
        <v>0</v>
      </c>
      <c r="F32" s="13">
        <v>0</v>
      </c>
      <c r="G32" s="13">
        <f>770+192</f>
        <v>962</v>
      </c>
      <c r="H32" s="13">
        <v>0</v>
      </c>
      <c r="I32" s="13">
        <v>0</v>
      </c>
      <c r="J32" s="17">
        <f>SUM(C32:I32)</f>
        <v>5997.54</v>
      </c>
      <c r="K32" s="13">
        <v>513.01</v>
      </c>
      <c r="L32" s="13">
        <v>296.12</v>
      </c>
      <c r="M32" s="13">
        <v>1</v>
      </c>
      <c r="N32" s="13">
        <v>0</v>
      </c>
      <c r="O32" s="13">
        <v>0</v>
      </c>
      <c r="P32" s="13">
        <f>SUM(K32:O32)</f>
        <v>810.13</v>
      </c>
      <c r="Q32" s="15">
        <f>J32-P32</f>
        <v>5187.41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59</v>
      </c>
      <c r="B34" s="3"/>
      <c r="C34" s="13">
        <v>5049</v>
      </c>
      <c r="D34" s="13">
        <v>0</v>
      </c>
      <c r="E34" s="13">
        <v>0</v>
      </c>
      <c r="F34" s="13">
        <v>0</v>
      </c>
      <c r="G34" s="13">
        <f>385+92</f>
        <v>477</v>
      </c>
      <c r="H34" s="13">
        <v>0</v>
      </c>
      <c r="I34" s="13">
        <v>250</v>
      </c>
      <c r="J34" s="17">
        <f>SUM(C34:I34)</f>
        <v>5776</v>
      </c>
      <c r="K34" s="13">
        <v>513.01</v>
      </c>
      <c r="L34" s="13">
        <v>299.14999999999998</v>
      </c>
      <c r="M34" s="13">
        <v>1</v>
      </c>
      <c r="N34" s="13">
        <v>0</v>
      </c>
      <c r="O34" s="13">
        <v>250</v>
      </c>
      <c r="P34" s="13">
        <f>SUM(K34:O34)</f>
        <v>1063.1599999999999</v>
      </c>
      <c r="Q34" s="15">
        <f>J34-P34</f>
        <v>4712.84</v>
      </c>
      <c r="R34" s="9"/>
    </row>
    <row r="35" spans="1:18" ht="15.75" thickBot="1" x14ac:dyDescent="0.3">
      <c r="A35" s="7" t="s">
        <v>60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33</v>
      </c>
      <c r="B36" s="3"/>
      <c r="C36" s="13">
        <v>5664.98</v>
      </c>
      <c r="D36" s="13">
        <v>0</v>
      </c>
      <c r="E36" s="13">
        <v>0</v>
      </c>
      <c r="F36" s="13">
        <v>0</v>
      </c>
      <c r="G36" s="13">
        <f>385+71</f>
        <v>456</v>
      </c>
      <c r="H36" s="13">
        <v>0</v>
      </c>
      <c r="I36" s="13">
        <v>250</v>
      </c>
      <c r="J36" s="17">
        <f>SUM(C36:I36)</f>
        <v>6370.98</v>
      </c>
      <c r="K36" s="13">
        <v>513.01</v>
      </c>
      <c r="L36" s="13">
        <v>547.42999999999995</v>
      </c>
      <c r="M36" s="13">
        <v>1</v>
      </c>
      <c r="N36" s="13">
        <v>0</v>
      </c>
      <c r="O36" s="13">
        <v>250</v>
      </c>
      <c r="P36" s="13">
        <f>SUM(K36:O36)</f>
        <v>1311.44</v>
      </c>
      <c r="Q36" s="15">
        <f>J36-P36</f>
        <v>5059.5399999999991</v>
      </c>
      <c r="R36" s="9"/>
    </row>
    <row r="37" spans="1:18" ht="15.75" thickBot="1" x14ac:dyDescent="0.3">
      <c r="A37" s="7" t="s">
        <v>34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58</v>
      </c>
      <c r="B38" s="3"/>
      <c r="C38" s="13">
        <v>2329.17</v>
      </c>
      <c r="D38" s="13">
        <v>0</v>
      </c>
      <c r="E38" s="13">
        <v>0</v>
      </c>
      <c r="F38" s="13">
        <v>46.58</v>
      </c>
      <c r="G38" s="13">
        <f>770+284</f>
        <v>1054</v>
      </c>
      <c r="H38" s="13">
        <v>1000</v>
      </c>
      <c r="I38" s="13">
        <v>0</v>
      </c>
      <c r="J38" s="17">
        <f>SUM(C38:I38)</f>
        <v>4429.75</v>
      </c>
      <c r="K38" s="13">
        <v>363.13</v>
      </c>
      <c r="L38" s="13">
        <v>85.91</v>
      </c>
      <c r="M38" s="13">
        <v>1</v>
      </c>
      <c r="N38" s="13">
        <v>74.53</v>
      </c>
      <c r="O38" s="13">
        <v>0</v>
      </c>
      <c r="P38" s="13">
        <f>SUM(K38:O38)</f>
        <v>524.56999999999994</v>
      </c>
      <c r="Q38" s="15">
        <f>J38-P38</f>
        <v>3905.1800000000003</v>
      </c>
      <c r="R38" s="9"/>
    </row>
    <row r="39" spans="1:18" ht="15.75" thickBot="1" x14ac:dyDescent="0.3">
      <c r="A39" s="7" t="s">
        <v>42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35</v>
      </c>
      <c r="B40" s="3"/>
      <c r="C40" s="13">
        <v>1552.78</v>
      </c>
      <c r="D40" s="13">
        <v>0</v>
      </c>
      <c r="E40" s="13">
        <v>0</v>
      </c>
      <c r="F40" s="13">
        <v>31.06</v>
      </c>
      <c r="G40" s="13">
        <f>770+184</f>
        <v>954</v>
      </c>
      <c r="H40" s="13">
        <v>0</v>
      </c>
      <c r="I40" s="13">
        <v>0</v>
      </c>
      <c r="J40" s="17">
        <f>SUM(C40:I40)</f>
        <v>2537.84</v>
      </c>
      <c r="K40" s="13">
        <v>142.35</v>
      </c>
      <c r="L40" s="13">
        <v>0</v>
      </c>
      <c r="M40" s="13">
        <f>931.67+1</f>
        <v>932.67</v>
      </c>
      <c r="N40" s="13">
        <v>2.14</v>
      </c>
      <c r="O40" s="13">
        <v>0</v>
      </c>
      <c r="P40" s="13">
        <f>SUM(K40:O40)</f>
        <v>1077.1600000000001</v>
      </c>
      <c r="Q40" s="15">
        <f>J40-P40</f>
        <v>1460.68</v>
      </c>
      <c r="R40" s="9"/>
    </row>
    <row r="41" spans="1:18" ht="15.75" thickBot="1" x14ac:dyDescent="0.3">
      <c r="A41" s="7" t="s">
        <v>36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37</v>
      </c>
      <c r="B42" s="3"/>
      <c r="C42" s="13">
        <v>4375.47</v>
      </c>
      <c r="D42" s="13">
        <v>0</v>
      </c>
      <c r="E42" s="13">
        <v>0</v>
      </c>
      <c r="F42" s="13">
        <v>131.26</v>
      </c>
      <c r="G42" s="13">
        <f>770+72</f>
        <v>842</v>
      </c>
      <c r="H42" s="13">
        <v>0</v>
      </c>
      <c r="I42" s="13">
        <v>2750</v>
      </c>
      <c r="J42" s="17">
        <f>SUM(C42:I42)</f>
        <v>8098.7300000000005</v>
      </c>
      <c r="K42" s="13">
        <v>513.01</v>
      </c>
      <c r="L42" s="13">
        <v>261.39</v>
      </c>
      <c r="M42" s="13">
        <v>1</v>
      </c>
      <c r="N42" s="13">
        <v>4.74</v>
      </c>
      <c r="O42" s="13">
        <v>2750</v>
      </c>
      <c r="P42" s="13">
        <f>SUM(K42:O42)</f>
        <v>3530.14</v>
      </c>
      <c r="Q42" s="15">
        <f>J42-P42</f>
        <v>4568.59</v>
      </c>
      <c r="R42" s="9"/>
    </row>
    <row r="43" spans="1:18" ht="15.75" thickBot="1" x14ac:dyDescent="0.3">
      <c r="A43" s="7" t="s">
        <v>38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39</v>
      </c>
      <c r="B44" s="3"/>
      <c r="C44" s="13">
        <v>2950.18</v>
      </c>
      <c r="D44" s="13">
        <v>0</v>
      </c>
      <c r="E44" s="13">
        <v>0</v>
      </c>
      <c r="F44" s="13">
        <v>59</v>
      </c>
      <c r="G44" s="13">
        <f>770+184</f>
        <v>954</v>
      </c>
      <c r="H44" s="13">
        <v>1733.42</v>
      </c>
      <c r="I44" s="13">
        <v>0</v>
      </c>
      <c r="J44" s="17">
        <f>SUM(C44:I44)</f>
        <v>5696.6</v>
      </c>
      <c r="K44" s="13">
        <v>513.01</v>
      </c>
      <c r="L44" s="13">
        <v>301.10000000000002</v>
      </c>
      <c r="M44" s="13">
        <v>1</v>
      </c>
      <c r="N44" s="13">
        <v>64.11</v>
      </c>
      <c r="O44" s="13">
        <v>0</v>
      </c>
      <c r="P44" s="13">
        <f>SUM(K44:O44)</f>
        <v>879.22</v>
      </c>
      <c r="Q44" s="15">
        <f>J44-P44</f>
        <v>4817.38</v>
      </c>
      <c r="R44" s="9"/>
    </row>
    <row r="45" spans="1:18" ht="15.75" thickBot="1" x14ac:dyDescent="0.3">
      <c r="A45" s="7" t="s">
        <v>40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41</v>
      </c>
      <c r="B46" s="3"/>
      <c r="C46" s="13">
        <v>3741.65</v>
      </c>
      <c r="D46" s="13">
        <v>0</v>
      </c>
      <c r="E46" s="13">
        <v>0</v>
      </c>
      <c r="F46" s="13">
        <v>336.75</v>
      </c>
      <c r="G46" s="13">
        <f>770+184</f>
        <v>954</v>
      </c>
      <c r="H46" s="13">
        <v>200</v>
      </c>
      <c r="I46" s="13">
        <v>0</v>
      </c>
      <c r="J46" s="17">
        <f>SUM(C46:I46)</f>
        <v>5232.3999999999996</v>
      </c>
      <c r="K46" s="13">
        <v>470.62</v>
      </c>
      <c r="L46" s="13">
        <v>220.62</v>
      </c>
      <c r="M46" s="13">
        <v>1</v>
      </c>
      <c r="N46" s="13">
        <v>0</v>
      </c>
      <c r="O46" s="13">
        <v>0</v>
      </c>
      <c r="P46" s="13">
        <f>SUM(K46:O46)</f>
        <v>692.24</v>
      </c>
      <c r="Q46" s="15">
        <f>J46-P46</f>
        <v>4540.16</v>
      </c>
      <c r="R46" s="9"/>
    </row>
    <row r="47" spans="1:18" ht="15.75" thickBot="1" x14ac:dyDescent="0.3">
      <c r="A47" s="7" t="s">
        <v>61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43</v>
      </c>
      <c r="B48" s="3"/>
      <c r="C48" s="13">
        <v>1699.49</v>
      </c>
      <c r="D48" s="13">
        <v>0</v>
      </c>
      <c r="E48" s="13">
        <v>0</v>
      </c>
      <c r="F48" s="13">
        <v>33.99</v>
      </c>
      <c r="G48" s="13">
        <f>770+184</f>
        <v>954</v>
      </c>
      <c r="H48" s="13">
        <v>550</v>
      </c>
      <c r="I48" s="13">
        <v>0</v>
      </c>
      <c r="J48" s="17">
        <f>SUM(C48:I48)</f>
        <v>3237.48</v>
      </c>
      <c r="K48" s="13">
        <v>205.51</v>
      </c>
      <c r="L48" s="13">
        <v>13.05</v>
      </c>
      <c r="M48" s="13">
        <f>150+1</f>
        <v>151</v>
      </c>
      <c r="N48" s="13">
        <v>0</v>
      </c>
      <c r="O48" s="13">
        <v>0</v>
      </c>
      <c r="P48" s="13">
        <f>SUM(K48:O48)</f>
        <v>369.56</v>
      </c>
      <c r="Q48" s="15">
        <f>J48-P48</f>
        <v>2867.92</v>
      </c>
      <c r="R48" s="9"/>
    </row>
    <row r="49" spans="1:18" ht="15.75" thickBot="1" x14ac:dyDescent="0.3">
      <c r="A49" s="7" t="s">
        <v>44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45</v>
      </c>
      <c r="B50" s="3"/>
      <c r="C50" s="13">
        <v>7293</v>
      </c>
      <c r="D50" s="13">
        <v>0</v>
      </c>
      <c r="E50" s="13">
        <v>0</v>
      </c>
      <c r="F50" s="13">
        <v>0</v>
      </c>
      <c r="G50" s="13">
        <f>770+184</f>
        <v>954</v>
      </c>
      <c r="H50" s="13">
        <v>600</v>
      </c>
      <c r="I50" s="13">
        <v>0</v>
      </c>
      <c r="J50" s="17">
        <f>SUM(C50:I50)</f>
        <v>8847</v>
      </c>
      <c r="K50" s="13">
        <v>513.01</v>
      </c>
      <c r="L50" s="13">
        <v>1160.1400000000001</v>
      </c>
      <c r="M50" s="13">
        <f>800+1</f>
        <v>801</v>
      </c>
      <c r="N50" s="13">
        <v>0</v>
      </c>
      <c r="O50" s="13">
        <v>0</v>
      </c>
      <c r="P50" s="13">
        <f>SUM(K50:O50)</f>
        <v>2474.15</v>
      </c>
      <c r="Q50" s="15">
        <f>J50-P50</f>
        <v>6372.85</v>
      </c>
      <c r="R50" s="9"/>
    </row>
    <row r="51" spans="1:18" ht="15.75" thickBot="1" x14ac:dyDescent="0.3">
      <c r="A51" s="7" t="s">
        <v>15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46</v>
      </c>
      <c r="B52" s="3"/>
      <c r="C52" s="13">
        <v>1699.49</v>
      </c>
      <c r="D52" s="13">
        <v>0</v>
      </c>
      <c r="E52" s="13">
        <v>0</v>
      </c>
      <c r="F52" s="13">
        <v>50.98</v>
      </c>
      <c r="G52" s="13">
        <f>770+184</f>
        <v>954</v>
      </c>
      <c r="H52" s="13">
        <v>0</v>
      </c>
      <c r="I52" s="13">
        <v>0</v>
      </c>
      <c r="J52" s="17">
        <f>SUM(C52:I52)</f>
        <v>2704.4700000000003</v>
      </c>
      <c r="K52" s="13">
        <v>154.79</v>
      </c>
      <c r="L52" s="13">
        <v>0</v>
      </c>
      <c r="M52" s="13">
        <f>679.8+1</f>
        <v>680.8</v>
      </c>
      <c r="N52" s="13">
        <v>30.59</v>
      </c>
      <c r="O52" s="13">
        <v>0</v>
      </c>
      <c r="P52" s="13">
        <f>SUM(K52:O52)</f>
        <v>866.18</v>
      </c>
      <c r="Q52" s="15">
        <f>J52-P52</f>
        <v>1838.2900000000004</v>
      </c>
      <c r="R52" s="9"/>
    </row>
    <row r="53" spans="1:18" ht="15.75" thickBot="1" x14ac:dyDescent="0.3">
      <c r="A53" s="7" t="s">
        <v>47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48</v>
      </c>
      <c r="B54" s="3"/>
      <c r="C54" s="13">
        <v>5768.5</v>
      </c>
      <c r="D54" s="13">
        <v>0</v>
      </c>
      <c r="E54" s="13">
        <v>0</v>
      </c>
      <c r="F54" s="13">
        <v>1153.7</v>
      </c>
      <c r="G54" s="13">
        <f>770+326</f>
        <v>1096</v>
      </c>
      <c r="H54" s="13">
        <v>0</v>
      </c>
      <c r="I54" s="13">
        <v>0</v>
      </c>
      <c r="J54" s="17">
        <f>SUM(C54:I54)</f>
        <v>8018.2</v>
      </c>
      <c r="K54" s="13">
        <v>513.01</v>
      </c>
      <c r="L54" s="13">
        <v>784.13</v>
      </c>
      <c r="M54" s="13">
        <f>2307.4+1</f>
        <v>2308.4</v>
      </c>
      <c r="N54" s="13">
        <v>17.309999999999999</v>
      </c>
      <c r="O54" s="13">
        <v>0</v>
      </c>
      <c r="P54" s="13">
        <f>SUM(K54:O54)</f>
        <v>3622.85</v>
      </c>
      <c r="Q54" s="15">
        <f>J54-P54</f>
        <v>4395.3500000000004</v>
      </c>
      <c r="R54" s="9"/>
    </row>
    <row r="55" spans="1:18" ht="15.75" thickBot="1" x14ac:dyDescent="0.3">
      <c r="A55" s="7" t="s">
        <v>49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50</v>
      </c>
      <c r="B56" s="3"/>
      <c r="C56" s="13">
        <v>1699.49</v>
      </c>
      <c r="D56" s="13">
        <v>0</v>
      </c>
      <c r="E56" s="13">
        <v>0</v>
      </c>
      <c r="F56" s="13">
        <v>33.99</v>
      </c>
      <c r="G56" s="13">
        <f>770+335</f>
        <v>1105</v>
      </c>
      <c r="H56" s="13">
        <v>0</v>
      </c>
      <c r="I56" s="13">
        <v>0</v>
      </c>
      <c r="J56" s="17">
        <f>SUM(C56:I56)</f>
        <v>2838.48</v>
      </c>
      <c r="K56" s="13">
        <v>153.72</v>
      </c>
      <c r="L56" s="13">
        <v>0</v>
      </c>
      <c r="M56" s="13">
        <f>679.8+1</f>
        <v>680.8</v>
      </c>
      <c r="N56" s="13">
        <v>25.49</v>
      </c>
      <c r="O56" s="13">
        <v>0</v>
      </c>
      <c r="P56" s="13">
        <f>SUM(K56:O56)</f>
        <v>860.01</v>
      </c>
      <c r="Q56" s="13">
        <f>J56-P56</f>
        <v>1978.47</v>
      </c>
    </row>
    <row r="57" spans="1:18" ht="15.75" thickBot="1" x14ac:dyDescent="0.3">
      <c r="A57" s="7" t="s">
        <v>47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4"/>
    </row>
    <row r="58" spans="1:18" ht="15.75" thickTop="1" x14ac:dyDescent="0.25"/>
  </sheetData>
  <mergeCells count="406"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A4:B5"/>
    <mergeCell ref="C4:C5"/>
    <mergeCell ref="D4:D5"/>
    <mergeCell ref="E4:E5"/>
    <mergeCell ref="F4:F5"/>
    <mergeCell ref="G4:G5"/>
    <mergeCell ref="C8:C9"/>
    <mergeCell ref="D8:D9"/>
    <mergeCell ref="E8:E9"/>
    <mergeCell ref="F8:F9"/>
    <mergeCell ref="G8:G9"/>
    <mergeCell ref="I4:I5"/>
    <mergeCell ref="J4:J5"/>
    <mergeCell ref="K4:K5"/>
    <mergeCell ref="L4:L5"/>
    <mergeCell ref="M4:M5"/>
    <mergeCell ref="O6:O7"/>
    <mergeCell ref="P6:P7"/>
    <mergeCell ref="Q6:Q7"/>
    <mergeCell ref="C10:C11"/>
    <mergeCell ref="D10:D11"/>
    <mergeCell ref="E10:E11"/>
    <mergeCell ref="F10:F11"/>
    <mergeCell ref="G10:G11"/>
    <mergeCell ref="H10:H11"/>
    <mergeCell ref="I10:I11"/>
    <mergeCell ref="I6:I7"/>
    <mergeCell ref="J6:J7"/>
    <mergeCell ref="K6:K7"/>
    <mergeCell ref="L6:L7"/>
    <mergeCell ref="M6:M7"/>
    <mergeCell ref="N6:N7"/>
    <mergeCell ref="H8:H9"/>
    <mergeCell ref="I8:I9"/>
    <mergeCell ref="J8:J9"/>
    <mergeCell ref="K8:K9"/>
    <mergeCell ref="L8:L9"/>
    <mergeCell ref="M8:M9"/>
    <mergeCell ref="N8:N9"/>
    <mergeCell ref="O8:O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P8:P9"/>
    <mergeCell ref="Q8:Q9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H16:H17"/>
    <mergeCell ref="P18:P19"/>
    <mergeCell ref="Q18:Q19"/>
    <mergeCell ref="L14:L15"/>
    <mergeCell ref="M14:M15"/>
    <mergeCell ref="N14:N15"/>
    <mergeCell ref="O14:O15"/>
    <mergeCell ref="P14:P15"/>
    <mergeCell ref="Q14:Q15"/>
    <mergeCell ref="I20:I21"/>
    <mergeCell ref="J20:J21"/>
    <mergeCell ref="J18:J19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K18:K19"/>
    <mergeCell ref="L18:L19"/>
    <mergeCell ref="M18:M19"/>
    <mergeCell ref="N18:N19"/>
    <mergeCell ref="O18:O19"/>
    <mergeCell ref="L22:L23"/>
    <mergeCell ref="M22:M23"/>
    <mergeCell ref="N22:N23"/>
    <mergeCell ref="O22:O23"/>
    <mergeCell ref="P22:P23"/>
    <mergeCell ref="Q22:Q23"/>
    <mergeCell ref="Q20:Q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D20:D21"/>
    <mergeCell ref="E20:E21"/>
    <mergeCell ref="F20:F21"/>
    <mergeCell ref="G20:G21"/>
    <mergeCell ref="H20:H21"/>
    <mergeCell ref="O24:O25"/>
    <mergeCell ref="P24:P25"/>
    <mergeCell ref="Q24:Q25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J28:J29"/>
    <mergeCell ref="J26:J27"/>
    <mergeCell ref="H30:H31"/>
    <mergeCell ref="P32:P33"/>
    <mergeCell ref="Q32:Q33"/>
    <mergeCell ref="K26:K27"/>
    <mergeCell ref="L26:L27"/>
    <mergeCell ref="M26:M27"/>
    <mergeCell ref="N26:N27"/>
    <mergeCell ref="O26:O27"/>
    <mergeCell ref="Q28:Q29"/>
    <mergeCell ref="K28:K29"/>
    <mergeCell ref="L28:L29"/>
    <mergeCell ref="M28:M29"/>
    <mergeCell ref="N28:N29"/>
    <mergeCell ref="O28:O29"/>
    <mergeCell ref="P28:P29"/>
    <mergeCell ref="I34:I35"/>
    <mergeCell ref="J34:J35"/>
    <mergeCell ref="J32:J33"/>
    <mergeCell ref="O30:O31"/>
    <mergeCell ref="P30:P31"/>
    <mergeCell ref="Q30:Q31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K32:K33"/>
    <mergeCell ref="L32:L33"/>
    <mergeCell ref="M32:M33"/>
    <mergeCell ref="N32:N33"/>
    <mergeCell ref="O32:O33"/>
    <mergeCell ref="L36:L37"/>
    <mergeCell ref="M36:M37"/>
    <mergeCell ref="N36:N37"/>
    <mergeCell ref="O36:O37"/>
    <mergeCell ref="P36:P37"/>
    <mergeCell ref="Q36:Q37"/>
    <mergeCell ref="Q34:Q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K34:K35"/>
    <mergeCell ref="L34:L35"/>
    <mergeCell ref="M34:M35"/>
    <mergeCell ref="N34:N35"/>
    <mergeCell ref="O34:O35"/>
    <mergeCell ref="P34:P35"/>
    <mergeCell ref="C34:C35"/>
    <mergeCell ref="D34:D35"/>
    <mergeCell ref="E34:E35"/>
    <mergeCell ref="F34:F35"/>
    <mergeCell ref="G34:G35"/>
    <mergeCell ref="H34:H35"/>
    <mergeCell ref="O38:O39"/>
    <mergeCell ref="P38:P39"/>
    <mergeCell ref="Q38:Q39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J42:J43"/>
    <mergeCell ref="J40:J41"/>
    <mergeCell ref="K40:K41"/>
    <mergeCell ref="L40:L41"/>
    <mergeCell ref="M40:M41"/>
    <mergeCell ref="N40:N41"/>
    <mergeCell ref="O40:O41"/>
    <mergeCell ref="Q42:Q43"/>
    <mergeCell ref="K42:K43"/>
    <mergeCell ref="L42:L43"/>
    <mergeCell ref="M42:M43"/>
    <mergeCell ref="N42:N43"/>
    <mergeCell ref="O42:O43"/>
    <mergeCell ref="P42:P43"/>
    <mergeCell ref="O44:O45"/>
    <mergeCell ref="P44:P45"/>
    <mergeCell ref="Q44:Q45"/>
    <mergeCell ref="C46:C47"/>
    <mergeCell ref="D46:D47"/>
    <mergeCell ref="E46:E47"/>
    <mergeCell ref="F46:F47"/>
    <mergeCell ref="G46:G47"/>
    <mergeCell ref="H46:H47"/>
    <mergeCell ref="I46:I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J48:J49"/>
    <mergeCell ref="J46:J47"/>
    <mergeCell ref="K46:K47"/>
    <mergeCell ref="L46:L47"/>
    <mergeCell ref="M46:M47"/>
    <mergeCell ref="N46:N47"/>
    <mergeCell ref="O46:O47"/>
    <mergeCell ref="Q48:Q49"/>
    <mergeCell ref="K48:K49"/>
    <mergeCell ref="L48:L49"/>
    <mergeCell ref="M48:M49"/>
    <mergeCell ref="N48:N49"/>
    <mergeCell ref="O48:O49"/>
    <mergeCell ref="P48:P49"/>
    <mergeCell ref="O50:O51"/>
    <mergeCell ref="P50:P51"/>
    <mergeCell ref="Q50:Q51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J54:J55"/>
    <mergeCell ref="J52:J53"/>
    <mergeCell ref="K52:K53"/>
    <mergeCell ref="L52:L53"/>
    <mergeCell ref="M52:M53"/>
    <mergeCell ref="N52:N53"/>
    <mergeCell ref="O52:O53"/>
    <mergeCell ref="Q54:Q55"/>
    <mergeCell ref="K54:K55"/>
    <mergeCell ref="L54:L55"/>
    <mergeCell ref="M54:M55"/>
    <mergeCell ref="N54:N55"/>
    <mergeCell ref="O54:O55"/>
    <mergeCell ref="P54:P55"/>
    <mergeCell ref="C56:C57"/>
    <mergeCell ref="D56:D57"/>
    <mergeCell ref="E56:E57"/>
    <mergeCell ref="F56:F57"/>
    <mergeCell ref="G56:G57"/>
    <mergeCell ref="H56:H57"/>
    <mergeCell ref="O56:O57"/>
    <mergeCell ref="P56:P57"/>
    <mergeCell ref="Q56:Q57"/>
    <mergeCell ref="I56:I57"/>
    <mergeCell ref="J56:J57"/>
    <mergeCell ref="K56:K57"/>
    <mergeCell ref="L56:L57"/>
    <mergeCell ref="M56:M57"/>
    <mergeCell ref="N56:N57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2016-08-23T19:49:47Z</dcterms:modified>
</cp:coreProperties>
</file>